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0736" windowHeight="11760" activeTab="0"/>
  </bookViews>
  <sheets>
    <sheet name="Точка безубыточности" sheetId="1" r:id="rId1"/>
    <sheet name="Классический график" sheetId="2" r:id="rId2"/>
    <sheet name="ФинРазбор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<sst xmlns="http://schemas.openxmlformats.org/spreadsheetml/2006/main" count="38" uniqueCount="36">
  <si>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РАСЧЕТ ТОЧКИ БЕЗУБЫТОЧНОСТИ</t>
  </si>
  <si>
    <t>Маржинальность</t>
  </si>
  <si>
    <t>Средний чек</t>
  </si>
  <si>
    <t>ВАЛОВАЯ ПРИБЫЛЬ</t>
  </si>
  <si>
    <t>Рентабельность по валовой прибыли</t>
  </si>
  <si>
    <t>Непредвиденные расходы</t>
  </si>
  <si>
    <t>ПРИБЫЛЬ (EBITDA)</t>
  </si>
  <si>
    <t>Чистая прибыль</t>
  </si>
  <si>
    <t>Рентабельность по чистой прибыли</t>
  </si>
  <si>
    <t>Кол-во проданных товаров в день</t>
  </si>
  <si>
    <t>Себестоимость товаров (закупочная стоимость)</t>
  </si>
  <si>
    <t>Заработная плата</t>
  </si>
  <si>
    <t>Аренда</t>
  </si>
  <si>
    <t>Реклама</t>
  </si>
  <si>
    <t>Хозрасходы</t>
  </si>
  <si>
    <t>Постоянные расходы</t>
  </si>
  <si>
    <t>Налог УСН</t>
  </si>
  <si>
    <t>ВЫРУЧКА за месяц</t>
  </si>
  <si>
    <t>Необходимая выручка руб/мес</t>
  </si>
  <si>
    <t>Необходимая выручка руб/день</t>
  </si>
  <si>
    <t>Необходимое кол-во продаж шт/мес</t>
  </si>
  <si>
    <t>Необходимое кол-во продаж шт/день</t>
  </si>
  <si>
    <t>ТОЧКА БЕЗУБЫТОЧНОЧТИ</t>
  </si>
  <si>
    <t>Эквайринг + банковские расходы</t>
  </si>
  <si>
    <t>Бонус менеджеров по продажам от выручки</t>
  </si>
  <si>
    <t>Экономьте время с онлайн дашбордами! 
Закажите бесплатную демонстрацию</t>
  </si>
  <si>
    <t>Переменные расходы</t>
  </si>
  <si>
    <t>Точка безубыточности руб/мес</t>
  </si>
  <si>
    <t>!!! Меняйте значения
только в желтых ячейках</t>
  </si>
  <si>
    <t>Оставьте заявку на Финразбор</t>
  </si>
  <si>
    <r>
      <t xml:space="preserve">Финразбор - это онлайн встреча на 2-3 часа </t>
    </r>
    <r>
      <rPr>
        <sz val="14"/>
        <color indexed="8"/>
        <rFont val="Calibri"/>
        <family val="2"/>
      </rPr>
      <t xml:space="preserve">
где, проведем анализ текущей ситуации в вашем бизнесе по финансам, продажам, продуктовой матрице.</t>
    </r>
  </si>
  <si>
    <r>
      <t>По итогу встречи у вас будет: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1)</t>
    </r>
    <r>
      <rPr>
        <sz val="14"/>
        <color indexed="8"/>
        <rFont val="Calibri"/>
        <family val="2"/>
      </rPr>
      <t xml:space="preserve"> Список инструментов (отчеты, дашборды, регламенты и т.д.) для управления и контроля финансов бизнеса
</t>
    </r>
    <r>
      <rPr>
        <b/>
        <sz val="14"/>
        <color indexed="8"/>
        <rFont val="Calibri"/>
        <family val="2"/>
      </rPr>
      <t>2)</t>
    </r>
    <r>
      <rPr>
        <sz val="14"/>
        <color indexed="8"/>
        <rFont val="Calibri"/>
        <family val="2"/>
      </rPr>
      <t xml:space="preserve"> SWOT анализ вашего бизнеса
</t>
    </r>
    <r>
      <rPr>
        <b/>
        <sz val="14"/>
        <color indexed="8"/>
        <rFont val="Calibri"/>
        <family val="2"/>
      </rPr>
      <t>3)</t>
    </r>
    <r>
      <rPr>
        <sz val="14"/>
        <color indexed="8"/>
        <rFont val="Calibri"/>
        <family val="2"/>
      </rPr>
      <t xml:space="preserve"> Список задач по оптимизации затрат
</t>
    </r>
    <r>
      <rPr>
        <b/>
        <sz val="14"/>
        <color indexed="8"/>
        <rFont val="Calibri"/>
        <family val="2"/>
      </rPr>
      <t>4)</t>
    </r>
    <r>
      <rPr>
        <sz val="14"/>
        <color indexed="8"/>
        <rFont val="Calibri"/>
        <family val="2"/>
      </rPr>
      <t xml:space="preserve"> Список задач по увеличению прибыли
</t>
    </r>
    <r>
      <rPr>
        <b/>
        <sz val="14"/>
        <color indexed="8"/>
        <rFont val="Calibri"/>
        <family val="2"/>
      </rPr>
      <t>5)</t>
    </r>
    <r>
      <rPr>
        <sz val="14"/>
        <color indexed="8"/>
        <rFont val="Calibri"/>
        <family val="2"/>
      </rPr>
      <t xml:space="preserve"> Дорожная карта по постановке управленческого учета</t>
    </r>
  </si>
  <si>
    <r>
      <rPr>
        <b/>
        <sz val="14"/>
        <color indexed="10"/>
        <rFont val="Calibri"/>
        <family val="2"/>
      </rPr>
      <t>Записаться и узнать подробнее о Финразборе</t>
    </r>
    <r>
      <rPr>
        <b/>
        <sz val="14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тут</t>
    </r>
    <r>
      <rPr>
        <u val="single"/>
        <sz val="14"/>
        <rFont val="Calibri"/>
        <family val="2"/>
      </rPr>
      <t xml:space="preserve"> </t>
    </r>
    <r>
      <rPr>
        <u val="single"/>
        <sz val="14"/>
        <color indexed="30"/>
        <rFont val="Calibri"/>
        <family val="2"/>
      </rPr>
      <t xml:space="preserve">http://fin.otchet-24.ru/ </t>
    </r>
  </si>
  <si>
    <t>Хотите автоматический расчет ТОЧКИ БЕЗУБЫТОЧНОСТИ и классический график ?</t>
  </si>
  <si>
    <t>программе КУБ24 ФинДиректор</t>
  </si>
  <si>
    <t>Пройдите по ссылке и бесплатно зарегистрируйтесь 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</si>
</sst>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%"/>
    <numFmt numFmtId="167" formatCode="_-* #,##0.00000\ _₽_-;\-* #,##0.00000\ _₽_-;_-* &quot;-&quot;??\ _₽_-;_-@_-"/>
    <numFmt numFmtId="168" formatCode="_-* #,##0\ &quot;₽&quot;_-;\-* #,##0\ &quot;₽&quot;_-;_-* &quot;-&quot;??\ &quot;₽&quot;_-;_-@_-"/>
    <numFmt numFmtId="169" formatCode="_-* #,##0.0000\ _₽_-;\-* #,##0.0000\ _₽_-;_-* &quot;-&quot;??\ _₽_-;_-@_-"/>
    <numFmt numFmtId="170" formatCode="_-* #,##0.000\ _₽_-;\-* #,##0.000\ _₽_-;_-* &quot;-&quot;??\ _₽_-;_-@_-"/>
    <numFmt numFmtId="171" formatCode="#,##0_ ;\-#,##0\ "/>
    <numFmt numFmtId="172" formatCode="_(* #,##0.00_);_(* \(#,##0.00\);_(* &quot;-&quot;??_);_(@_)"/>
  </numFmts>
  <fonts count="8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u val="single"/>
      <sz val="14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3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62"/>
      <name val="Calibri"/>
      <family val="2"/>
    </font>
    <font>
      <b/>
      <i/>
      <sz val="12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0"/>
      <color indexed="12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2"/>
      <color theme="4"/>
      <name val="Calibri"/>
      <family val="2"/>
    </font>
    <font>
      <b/>
      <i/>
      <sz val="12"/>
      <color theme="4"/>
      <name val="Calibri"/>
      <family val="2"/>
    </font>
    <font>
      <b/>
      <sz val="14"/>
      <color theme="1"/>
      <name val="Calibri"/>
      <family val="2"/>
    </font>
    <font>
      <b/>
      <sz val="11"/>
      <color theme="4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0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4"/>
      <color rgb="FF00000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D3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/>
    </border>
    <border>
      <left/>
      <right/>
      <top style="medium">
        <color rgb="FFCCCCCC"/>
      </top>
      <bottom/>
    </border>
    <border>
      <left style="medium">
        <color rgb="FFCCCCCC"/>
      </left>
      <right/>
      <top/>
      <bottom style="medium">
        <color rgb="FFCCCCCC"/>
      </bottom>
    </border>
    <border>
      <left/>
      <right/>
      <top/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right"/>
    </xf>
    <xf numFmtId="0" fontId="56" fillId="0" borderId="10" xfId="0" applyFont="1" applyBorder="1" applyAlignment="1">
      <alignment horizontal="left" vertical="center"/>
    </xf>
    <xf numFmtId="165" fontId="33" fillId="0" borderId="0" xfId="60" applyNumberFormat="1" applyFont="1" applyAlignment="1">
      <alignment horizontal="right" wrapText="1"/>
    </xf>
    <xf numFmtId="0" fontId="34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3" fontId="34" fillId="0" borderId="0" xfId="0" applyNumberFormat="1" applyFont="1" applyAlignment="1">
      <alignment horizontal="center" wrapText="1"/>
    </xf>
    <xf numFmtId="0" fontId="70" fillId="0" borderId="0" xfId="0" applyFont="1" applyAlignment="1">
      <alignment horizontal="left"/>
    </xf>
    <xf numFmtId="0" fontId="47" fillId="0" borderId="11" xfId="0" applyFont="1" applyBorder="1" applyAlignment="1">
      <alignment horizontal="left" vertical="center"/>
    </xf>
    <xf numFmtId="165" fontId="56" fillId="33" borderId="12" xfId="6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horizontal="left" vertical="center"/>
    </xf>
    <xf numFmtId="165" fontId="71" fillId="33" borderId="12" xfId="60" applyNumberFormat="1" applyFont="1" applyFill="1" applyBorder="1" applyAlignment="1">
      <alignment horizontal="right" wrapText="1"/>
    </xf>
    <xf numFmtId="0" fontId="47" fillId="0" borderId="13" xfId="0" applyFont="1" applyBorder="1" applyAlignment="1">
      <alignment horizontal="left" vertical="center"/>
    </xf>
    <xf numFmtId="43" fontId="56" fillId="33" borderId="14" xfId="60" applyNumberFormat="1" applyFont="1" applyFill="1" applyBorder="1" applyAlignment="1">
      <alignment horizontal="right" wrapText="1"/>
    </xf>
    <xf numFmtId="0" fontId="5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56" fillId="19" borderId="0" xfId="0" applyFont="1" applyFill="1" applyAlignment="1">
      <alignment vertical="center"/>
    </xf>
    <xf numFmtId="165" fontId="38" fillId="0" borderId="0" xfId="60" applyNumberFormat="1" applyFont="1" applyAlignment="1">
      <alignment horizontal="right" wrapText="1"/>
    </xf>
    <xf numFmtId="0" fontId="38" fillId="0" borderId="0" xfId="0" applyFont="1" applyAlignment="1">
      <alignment vertical="center" wrapText="1"/>
    </xf>
    <xf numFmtId="165" fontId="56" fillId="5" borderId="0" xfId="60" applyNumberFormat="1" applyFont="1" applyFill="1" applyAlignment="1">
      <alignment horizontal="right" wrapText="1"/>
    </xf>
    <xf numFmtId="0" fontId="39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165" fontId="47" fillId="0" borderId="0" xfId="60" applyNumberFormat="1" applyFont="1" applyAlignment="1">
      <alignment horizontal="right" wrapText="1"/>
    </xf>
    <xf numFmtId="3" fontId="47" fillId="0" borderId="0" xfId="0" applyNumberFormat="1" applyFont="1" applyAlignment="1">
      <alignment horizontal="left" vertical="center" wrapText="1"/>
    </xf>
    <xf numFmtId="9" fontId="47" fillId="0" borderId="0" xfId="57" applyFont="1" applyAlignment="1">
      <alignment horizontal="right" wrapText="1"/>
    </xf>
    <xf numFmtId="9" fontId="72" fillId="5" borderId="0" xfId="57" applyFont="1" applyFill="1" applyAlignment="1">
      <alignment horizontal="center" vertical="center" wrapText="1"/>
    </xf>
    <xf numFmtId="166" fontId="72" fillId="5" borderId="0" xfId="57" applyNumberFormat="1" applyFont="1" applyFill="1" applyAlignment="1">
      <alignment horizontal="center" vertical="center" wrapText="1"/>
    </xf>
    <xf numFmtId="165" fontId="39" fillId="19" borderId="0" xfId="60" applyNumberFormat="1" applyFont="1" applyFill="1" applyAlignment="1">
      <alignment horizontal="right" wrapText="1"/>
    </xf>
    <xf numFmtId="38" fontId="73" fillId="0" borderId="0" xfId="43" applyNumberFormat="1" applyFont="1" applyAlignment="1">
      <alignment horizontal="right" wrapText="1"/>
    </xf>
    <xf numFmtId="38" fontId="39" fillId="19" borderId="0" xfId="60" applyNumberFormat="1" applyFont="1" applyFill="1" applyAlignment="1">
      <alignment horizontal="right" wrapText="1"/>
    </xf>
    <xf numFmtId="0" fontId="56" fillId="0" borderId="0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9" fontId="72" fillId="0" borderId="15" xfId="57" applyFont="1" applyFill="1" applyBorder="1" applyAlignment="1">
      <alignment horizontal="right" vertical="center"/>
    </xf>
    <xf numFmtId="0" fontId="52" fillId="34" borderId="0" xfId="42" applyFill="1" applyAlignment="1">
      <alignment vertical="center" wrapText="1"/>
    </xf>
    <xf numFmtId="171" fontId="47" fillId="5" borderId="0" xfId="43" applyNumberFormat="1" applyFont="1" applyFill="1" applyAlignment="1">
      <alignment horizontal="right" wrapText="1"/>
    </xf>
    <xf numFmtId="9" fontId="0" fillId="0" borderId="0" xfId="57" applyFont="1" applyAlignment="1">
      <alignment/>
    </xf>
    <xf numFmtId="42" fontId="38" fillId="0" borderId="0" xfId="60" applyNumberFormat="1" applyFont="1" applyAlignment="1">
      <alignment horizontal="right" wrapText="1"/>
    </xf>
    <xf numFmtId="0" fontId="0" fillId="0" borderId="0" xfId="0" applyAlignment="1">
      <alignment vertical="center"/>
    </xf>
    <xf numFmtId="0" fontId="74" fillId="0" borderId="0" xfId="0" applyFont="1" applyAlignment="1">
      <alignment/>
    </xf>
    <xf numFmtId="0" fontId="52" fillId="0" borderId="0" xfId="42" applyAlignment="1">
      <alignment/>
    </xf>
    <xf numFmtId="0" fontId="52" fillId="34" borderId="0" xfId="42" applyFill="1" applyAlignment="1">
      <alignment horizontal="center" vertical="center" wrapText="1"/>
    </xf>
    <xf numFmtId="0" fontId="75" fillId="5" borderId="0" xfId="0" applyFont="1" applyFill="1" applyAlignment="1">
      <alignment horizontal="left" wrapText="1"/>
    </xf>
    <xf numFmtId="0" fontId="74" fillId="0" borderId="0" xfId="0" applyFont="1" applyAlignment="1">
      <alignment horizontal="center"/>
    </xf>
    <xf numFmtId="0" fontId="76" fillId="0" borderId="0" xfId="42" applyFont="1" applyAlignment="1">
      <alignment horizontal="center"/>
    </xf>
    <xf numFmtId="0" fontId="77" fillId="35" borderId="16" xfId="0" applyFont="1" applyFill="1" applyBorder="1" applyAlignment="1">
      <alignment vertical="center" wrapText="1"/>
    </xf>
    <xf numFmtId="0" fontId="77" fillId="35" borderId="17" xfId="0" applyFont="1" applyFill="1" applyBorder="1" applyAlignment="1">
      <alignment vertical="center" wrapText="1"/>
    </xf>
    <xf numFmtId="0" fontId="76" fillId="36" borderId="18" xfId="42" applyFont="1" applyFill="1" applyBorder="1" applyAlignment="1" applyProtection="1">
      <alignment horizontal="center" vertical="center" wrapText="1"/>
      <protection/>
    </xf>
    <xf numFmtId="0" fontId="76" fillId="36" borderId="19" xfId="42" applyFont="1" applyFill="1" applyBorder="1" applyAlignment="1" applyProtection="1">
      <alignment horizontal="center" vertical="center" wrapText="1"/>
      <protection/>
    </xf>
    <xf numFmtId="0" fontId="76" fillId="36" borderId="20" xfId="42" applyFont="1" applyFill="1" applyBorder="1" applyAlignment="1" applyProtection="1">
      <alignment horizontal="center" vertical="center" wrapText="1"/>
      <protection/>
    </xf>
    <xf numFmtId="0" fontId="76" fillId="36" borderId="21" xfId="42" applyFont="1" applyFill="1" applyBorder="1" applyAlignment="1" applyProtection="1">
      <alignment horizontal="center" vertical="center" wrapText="1"/>
      <protection/>
    </xf>
    <xf numFmtId="0" fontId="78" fillId="37" borderId="21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Точка безубыточности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руб/мес</a:t>
            </a:r>
          </a:p>
        </c:rich>
      </c:tx>
      <c:layout>
        <c:manualLayout>
          <c:xMode val="factor"/>
          <c:yMode val="factor"/>
          <c:x val="0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75"/>
          <c:y val="0.161"/>
          <c:w val="0.66"/>
          <c:h val="0.68175"/>
        </c:manualLayout>
      </c:layout>
      <c:doughnutChart>
        <c:varyColors val="1"/>
        <c:ser>
          <c:idx val="0"/>
          <c:order val="0"/>
          <c:tx>
            <c:strRef>
              <c:f>'Точка безубыточности'!$N$11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666699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AC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E2456"/>
              </a:solidFill>
              <a:ln w="12700">
                <a:solidFill>
                  <a:srgbClr val="666699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'Точка безубыточности'!$M$12:$M$13</c:f>
              <c:strCache/>
            </c:strRef>
          </c:cat>
          <c:val>
            <c:numRef>
              <c:f>'Точка безубыточности'!$N$12:$N$13</c:f>
              <c:numCache/>
            </c:numRef>
          </c:val>
        </c:ser>
        <c:holeSize val="53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"/>
          <c:y val="0.87275"/>
          <c:w val="0.894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0.46525</cdr:y>
    </cdr:from>
    <cdr:to>
      <cdr:x>0.67</cdr:x>
      <cdr:y>0.577</cdr:y>
    </cdr:to>
    <cdr:sp textlink="'Точка безубыточности'!$N$14">
      <cdr:nvSpPr>
        <cdr:cNvPr id="1" name="TextBox 1"/>
        <cdr:cNvSpPr txBox="1">
          <a:spLocks noChangeArrowheads="1"/>
        </cdr:cNvSpPr>
      </cdr:nvSpPr>
      <cdr:spPr>
        <a:xfrm>
          <a:off x="933450" y="13620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a512f42-1df0-4146-a220-b3d7f3722efd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2 598 446 ₽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0</xdr:rowOff>
    </xdr:from>
    <xdr:to>
      <xdr:col>2</xdr:col>
      <xdr:colOff>66675</xdr:colOff>
      <xdr:row>34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1666875" y="52673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47625</xdr:rowOff>
    </xdr:from>
    <xdr:to>
      <xdr:col>2</xdr:col>
      <xdr:colOff>66675</xdr:colOff>
      <xdr:row>34</xdr:row>
      <xdr:rowOff>57150</xdr:rowOff>
    </xdr:to>
    <xdr:sp>
      <xdr:nvSpPr>
        <xdr:cNvPr id="2" name="Прямоугольник 5"/>
        <xdr:cNvSpPr>
          <a:spLocks/>
        </xdr:cNvSpPr>
      </xdr:nvSpPr>
      <xdr:spPr>
        <a:xfrm>
          <a:off x="1666875" y="53149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66675</xdr:colOff>
      <xdr:row>31</xdr:row>
      <xdr:rowOff>0</xdr:rowOff>
    </xdr:to>
    <xdr:sp>
      <xdr:nvSpPr>
        <xdr:cNvPr id="3" name="Прямоугольник 1"/>
        <xdr:cNvSpPr>
          <a:spLocks/>
        </xdr:cNvSpPr>
      </xdr:nvSpPr>
      <xdr:spPr>
        <a:xfrm>
          <a:off x="1666875" y="498157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66675</xdr:colOff>
      <xdr:row>31</xdr:row>
      <xdr:rowOff>0</xdr:rowOff>
    </xdr:to>
    <xdr:sp>
      <xdr:nvSpPr>
        <xdr:cNvPr id="4" name="Прямоугольник 7"/>
        <xdr:cNvSpPr>
          <a:spLocks/>
        </xdr:cNvSpPr>
      </xdr:nvSpPr>
      <xdr:spPr>
        <a:xfrm>
          <a:off x="1666875" y="498157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1</xdr:row>
      <xdr:rowOff>104775</xdr:rowOff>
    </xdr:from>
    <xdr:to>
      <xdr:col>1</xdr:col>
      <xdr:colOff>228600</xdr:colOff>
      <xdr:row>4</xdr:row>
      <xdr:rowOff>180975</xdr:rowOff>
    </xdr:to>
    <xdr:pic>
      <xdr:nvPicPr>
        <xdr:cNvPr id="5" name="Рисунок 5" descr="КУБ_ФинДиректор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</xdr:row>
      <xdr:rowOff>9525</xdr:rowOff>
    </xdr:from>
    <xdr:to>
      <xdr:col>7</xdr:col>
      <xdr:colOff>752475</xdr:colOff>
      <xdr:row>20</xdr:row>
      <xdr:rowOff>9525</xdr:rowOff>
    </xdr:to>
    <xdr:graphicFrame>
      <xdr:nvGraphicFramePr>
        <xdr:cNvPr id="6" name="Chart 15"/>
        <xdr:cNvGraphicFramePr/>
      </xdr:nvGraphicFramePr>
      <xdr:xfrm>
        <a:off x="6400800" y="247650"/>
        <a:ext cx="30765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14</xdr:col>
      <xdr:colOff>19050</xdr:colOff>
      <xdr:row>20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14325"/>
          <a:ext cx="8915400" cy="401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0</xdr:col>
      <xdr:colOff>1276350</xdr:colOff>
      <xdr:row>2</xdr:row>
      <xdr:rowOff>142875</xdr:rowOff>
    </xdr:to>
    <xdr:pic>
      <xdr:nvPicPr>
        <xdr:cNvPr id="2" name="Рисунок 5" descr="КУБ_ФинДиректор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430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ub-24.ru/finance/dashboard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kub-24.ru/finance/tochka-bezubytochnosti" TargetMode="External" /><Relationship Id="rId2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n.otchet-24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O37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5390625" defaultRowHeight="15" customHeight="1" zeroHeight="1"/>
  <cols>
    <col min="1" max="1" width="16.00390625" style="5" customWidth="1"/>
    <col min="2" max="2" width="5.875" style="2" customWidth="1"/>
    <col min="3" max="3" width="43.00390625" style="3" customWidth="1"/>
    <col min="4" max="4" width="17.75390625" style="4" customWidth="1"/>
    <col min="5" max="5" width="7.375" style="5" customWidth="1"/>
    <col min="6" max="6" width="11.25390625" style="5" customWidth="1"/>
    <col min="7" max="7" width="13.25390625" style="5" customWidth="1"/>
    <col min="8" max="9" width="11.25390625" style="5" customWidth="1"/>
    <col min="10" max="10" width="16.00390625" style="5" customWidth="1"/>
    <col min="11" max="11" width="12.00390625" style="5" bestFit="1" customWidth="1"/>
    <col min="12" max="15" width="11.25390625" style="5" customWidth="1"/>
    <col min="16" max="16384" width="11.25390625" style="5" customWidth="1"/>
  </cols>
  <sheetData>
    <row r="1" ht="3.75" customHeight="1"/>
    <row r="2" spans="3:4" ht="15" customHeight="1">
      <c r="C2" s="15" t="s">
        <v>0</v>
      </c>
      <c r="D2" s="6"/>
    </row>
    <row r="3" ht="3.75" customHeight="1">
      <c r="C3" s="7"/>
    </row>
    <row r="4" spans="3:13" ht="15.75" customHeight="1">
      <c r="C4" s="16" t="s">
        <v>1</v>
      </c>
      <c r="D4" s="40">
        <f>D22/D12</f>
        <v>0.386</v>
      </c>
      <c r="I4" s="41"/>
      <c r="J4" s="41"/>
      <c r="K4" s="41"/>
      <c r="L4" s="41"/>
      <c r="M4" s="41"/>
    </row>
    <row r="5" spans="3:13" ht="15" customHeight="1">
      <c r="C5" s="39" t="s">
        <v>22</v>
      </c>
      <c r="D5" s="17"/>
      <c r="I5" s="41"/>
      <c r="J5" s="41"/>
      <c r="K5" s="41"/>
      <c r="L5" s="41"/>
      <c r="M5" s="41"/>
    </row>
    <row r="6" spans="3:4" ht="15" customHeight="1">
      <c r="C6" s="8" t="s">
        <v>18</v>
      </c>
      <c r="D6" s="17">
        <f>D25/D4</f>
        <v>2598445.595854922</v>
      </c>
    </row>
    <row r="7" spans="3:4" ht="15">
      <c r="C7" s="18" t="s">
        <v>19</v>
      </c>
      <c r="D7" s="17">
        <f>D6/30</f>
        <v>86614.85319516408</v>
      </c>
    </row>
    <row r="8" spans="3:4" ht="9" customHeight="1">
      <c r="C8" s="18"/>
      <c r="D8" s="19"/>
    </row>
    <row r="9" spans="3:4" ht="15">
      <c r="C9" s="18" t="s">
        <v>20</v>
      </c>
      <c r="D9" s="17">
        <f>D6/D14</f>
        <v>273.52058903736025</v>
      </c>
    </row>
    <row r="10" spans="3:4" ht="15">
      <c r="C10" s="20" t="s">
        <v>21</v>
      </c>
      <c r="D10" s="21">
        <f>D9/30</f>
        <v>9.117352967912009</v>
      </c>
    </row>
    <row r="11" spans="3:4" ht="3.75" customHeight="1">
      <c r="C11" s="22"/>
      <c r="D11" s="23"/>
    </row>
    <row r="12" spans="3:15" ht="15" customHeight="1">
      <c r="C12" s="24" t="s">
        <v>17</v>
      </c>
      <c r="D12" s="35">
        <f>D13*30*D14</f>
        <v>4275000</v>
      </c>
      <c r="M12" s="38" t="s">
        <v>26</v>
      </c>
      <c r="N12" s="25">
        <f>N14*O12</f>
        <v>1595445.5958549222</v>
      </c>
      <c r="O12" s="43">
        <f>D16/D12</f>
        <v>0.614</v>
      </c>
    </row>
    <row r="13" spans="1:14" ht="15" customHeight="1">
      <c r="A13" s="49" t="s">
        <v>28</v>
      </c>
      <c r="B13" s="49"/>
      <c r="C13" s="26" t="s">
        <v>9</v>
      </c>
      <c r="D13" s="27">
        <v>15</v>
      </c>
      <c r="M13" s="38" t="s">
        <v>15</v>
      </c>
      <c r="N13" s="25">
        <f>D25</f>
        <v>1003000</v>
      </c>
    </row>
    <row r="14" spans="1:14" ht="15" customHeight="1">
      <c r="A14" s="49"/>
      <c r="B14" s="49"/>
      <c r="C14" s="26" t="s">
        <v>2</v>
      </c>
      <c r="D14" s="27">
        <v>9500</v>
      </c>
      <c r="M14" s="38" t="s">
        <v>27</v>
      </c>
      <c r="N14" s="44">
        <f>D6</f>
        <v>2598445.595854922</v>
      </c>
    </row>
    <row r="15" spans="3:6" ht="3.75" customHeight="1">
      <c r="C15" s="26"/>
      <c r="D15" s="25"/>
      <c r="F15" s="5">
        <v>300</v>
      </c>
    </row>
    <row r="16" spans="3:4" ht="15" customHeight="1">
      <c r="C16" s="24" t="s">
        <v>26</v>
      </c>
      <c r="D16" s="35">
        <f>SUM(D17:D21)</f>
        <v>2624850</v>
      </c>
    </row>
    <row r="17" spans="2:4" ht="15" customHeight="1">
      <c r="B17" s="33">
        <v>0.47</v>
      </c>
      <c r="C17" s="29" t="s">
        <v>10</v>
      </c>
      <c r="D17" s="30">
        <f>$B$17*D12</f>
        <v>2009250</v>
      </c>
    </row>
    <row r="18" spans="2:4" ht="15" customHeight="1">
      <c r="B18" s="33">
        <v>0.08</v>
      </c>
      <c r="C18" s="29" t="s">
        <v>24</v>
      </c>
      <c r="D18" s="30">
        <f>B18*D12</f>
        <v>342000</v>
      </c>
    </row>
    <row r="19" spans="2:4" ht="15" customHeight="1">
      <c r="B19" s="34">
        <v>0.004</v>
      </c>
      <c r="C19" s="26" t="s">
        <v>23</v>
      </c>
      <c r="D19" s="25">
        <f>D12*$B$19</f>
        <v>17100</v>
      </c>
    </row>
    <row r="20" spans="2:4" ht="15" customHeight="1">
      <c r="B20" s="34">
        <v>0.06</v>
      </c>
      <c r="C20" s="26" t="s">
        <v>16</v>
      </c>
      <c r="D20" s="25">
        <f>D12*$B$20</f>
        <v>256500</v>
      </c>
    </row>
    <row r="21" spans="3:4" ht="3.75" customHeight="1">
      <c r="C21" s="28"/>
      <c r="D21" s="25"/>
    </row>
    <row r="22" spans="3:8" ht="15" customHeight="1">
      <c r="C22" s="24" t="s">
        <v>3</v>
      </c>
      <c r="D22" s="35">
        <f>D12-D16</f>
        <v>1650150</v>
      </c>
      <c r="E22" s="48" t="s">
        <v>25</v>
      </c>
      <c r="F22" s="48"/>
      <c r="G22" s="48"/>
      <c r="H22" s="48"/>
    </row>
    <row r="23" spans="3:8" ht="15" customHeight="1">
      <c r="C23" s="31" t="s">
        <v>4</v>
      </c>
      <c r="D23" s="32">
        <f>D22/D12</f>
        <v>0.386</v>
      </c>
      <c r="E23" s="48"/>
      <c r="F23" s="48"/>
      <c r="G23" s="48"/>
      <c r="H23" s="48"/>
    </row>
    <row r="24" spans="3:4" ht="3.75" customHeight="1">
      <c r="C24" s="26"/>
      <c r="D24" s="25"/>
    </row>
    <row r="25" spans="3:7" ht="15" customHeight="1">
      <c r="C25" s="24" t="s">
        <v>15</v>
      </c>
      <c r="D25" s="35">
        <f>SUM(D26:D31)</f>
        <v>1003000</v>
      </c>
      <c r="G25" s="11"/>
    </row>
    <row r="26" spans="3:4" ht="15" customHeight="1">
      <c r="C26" s="29" t="s">
        <v>11</v>
      </c>
      <c r="D26" s="42">
        <v>780000</v>
      </c>
    </row>
    <row r="27" spans="3:4" ht="15" customHeight="1">
      <c r="C27" s="26" t="s">
        <v>12</v>
      </c>
      <c r="D27" s="42">
        <v>150000</v>
      </c>
    </row>
    <row r="28" spans="3:4" ht="15" customHeight="1">
      <c r="C28" s="26" t="s">
        <v>13</v>
      </c>
      <c r="D28" s="42">
        <v>45000</v>
      </c>
    </row>
    <row r="29" spans="3:4" ht="15" customHeight="1">
      <c r="C29" s="26" t="s">
        <v>14</v>
      </c>
      <c r="D29" s="42">
        <v>18000</v>
      </c>
    </row>
    <row r="30" spans="3:4" ht="15" customHeight="1">
      <c r="C30" s="26" t="s">
        <v>5</v>
      </c>
      <c r="D30" s="42">
        <v>10000</v>
      </c>
    </row>
    <row r="31" spans="3:4" ht="15" customHeight="1">
      <c r="C31" s="26"/>
      <c r="D31" s="25"/>
    </row>
    <row r="32" spans="3:4" ht="15" customHeight="1">
      <c r="C32" s="24" t="s">
        <v>6</v>
      </c>
      <c r="D32" s="37">
        <f>D22-D25</f>
        <v>647150</v>
      </c>
    </row>
    <row r="33" spans="3:4" ht="3.75" customHeight="1">
      <c r="C33" s="10"/>
      <c r="D33" s="9"/>
    </row>
    <row r="34" spans="3:4" ht="3.75" customHeight="1">
      <c r="C34" s="10"/>
      <c r="D34" s="9"/>
    </row>
    <row r="35" spans="2:4" ht="21">
      <c r="B35" s="1"/>
      <c r="C35" s="12" t="s">
        <v>7</v>
      </c>
      <c r="D35" s="36">
        <f>D32</f>
        <v>647150</v>
      </c>
    </row>
    <row r="36" spans="3:4" ht="15">
      <c r="C36" s="31" t="s">
        <v>8</v>
      </c>
      <c r="D36" s="32">
        <f>D35/D12</f>
        <v>0.15138011695906434</v>
      </c>
    </row>
    <row r="37" spans="3:4" ht="15" customHeight="1">
      <c r="C37" s="13"/>
      <c r="D37" s="14"/>
    </row>
  </sheetData>
  <sheetProtection/>
  <mergeCells count="2">
    <mergeCell ref="E22:H23"/>
    <mergeCell ref="A13:B14"/>
  </mergeCells>
  <hyperlinks>
    <hyperlink ref="E22" r:id="rId1" display="Экономьте время с автоматически обновляемым дашбордами — закажите бесплатную демонстрацию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P24"/>
  <sheetViews>
    <sheetView zoomScalePageLayoutView="0" workbookViewId="0" topLeftCell="A1">
      <selection activeCell="A15" sqref="A15"/>
    </sheetView>
  </sheetViews>
  <sheetFormatPr defaultColWidth="9.00390625" defaultRowHeight="15.75" zeroHeight="1"/>
  <cols>
    <col min="1" max="1" width="18.125" style="0" customWidth="1"/>
    <col min="16" max="16384" width="0" style="0" hidden="1" customWidth="1"/>
  </cols>
  <sheetData>
    <row r="1" spans="2:16" ht="23.25"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6"/>
      <c r="P1" s="46"/>
    </row>
    <row r="2" ht="15.75"/>
    <row r="3" ht="21.75" customHeight="1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spans="2:14" ht="21">
      <c r="B22" s="59" t="s">
        <v>35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ht="18">
      <c r="B23" s="51" t="s">
        <v>34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ht="15">
      <c r="I24" s="47"/>
    </row>
    <row r="25" ht="15"/>
    <row r="26" ht="15"/>
    <row r="27" ht="15"/>
  </sheetData>
  <sheetProtection/>
  <mergeCells count="3">
    <mergeCell ref="B1:N1"/>
    <mergeCell ref="B22:N22"/>
    <mergeCell ref="B23:N23"/>
  </mergeCells>
  <hyperlinks>
    <hyperlink ref="B23:N23" r:id="rId1" display="программе КУБ24 ФинДиректор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G6"/>
  <sheetViews>
    <sheetView zoomScalePageLayoutView="0" workbookViewId="0" topLeftCell="A1">
      <selection activeCell="D10" sqref="D10"/>
    </sheetView>
  </sheetViews>
  <sheetFormatPr defaultColWidth="9.00390625" defaultRowHeight="15.75"/>
  <cols>
    <col min="1" max="1" width="25.625" style="45" customWidth="1"/>
    <col min="2" max="2" width="14.875" style="0" customWidth="1"/>
    <col min="7" max="7" width="38.125" style="0" customWidth="1"/>
  </cols>
  <sheetData>
    <row r="2" spans="1:7" ht="24" thickBot="1">
      <c r="A2" s="58" t="s">
        <v>29</v>
      </c>
      <c r="B2" s="58"/>
      <c r="C2" s="58"/>
      <c r="D2" s="58"/>
      <c r="E2" s="58"/>
      <c r="F2" s="58"/>
      <c r="G2" s="58"/>
    </row>
    <row r="3" spans="1:7" ht="40.5" customHeight="1" thickBot="1">
      <c r="A3" s="52" t="s">
        <v>30</v>
      </c>
      <c r="B3" s="53"/>
      <c r="C3" s="53"/>
      <c r="D3" s="53"/>
      <c r="E3" s="53"/>
      <c r="F3" s="53"/>
      <c r="G3" s="53"/>
    </row>
    <row r="4" spans="1:7" ht="128.25" customHeight="1" thickBot="1">
      <c r="A4" s="52" t="s">
        <v>31</v>
      </c>
      <c r="B4" s="53"/>
      <c r="C4" s="53"/>
      <c r="D4" s="53"/>
      <c r="E4" s="53"/>
      <c r="F4" s="53"/>
      <c r="G4" s="53"/>
    </row>
    <row r="5" spans="1:7" ht="15">
      <c r="A5" s="54" t="s">
        <v>32</v>
      </c>
      <c r="B5" s="55"/>
      <c r="C5" s="55"/>
      <c r="D5" s="55"/>
      <c r="E5" s="55"/>
      <c r="F5" s="55"/>
      <c r="G5" s="55"/>
    </row>
    <row r="6" spans="1:7" ht="15.75" thickBot="1">
      <c r="A6" s="56"/>
      <c r="B6" s="57"/>
      <c r="C6" s="57"/>
      <c r="D6" s="57"/>
      <c r="E6" s="57"/>
      <c r="F6" s="57"/>
      <c r="G6" s="57"/>
    </row>
  </sheetData>
  <sheetProtection/>
  <mergeCells count="4">
    <mergeCell ref="A3:G3"/>
    <mergeCell ref="A4:G4"/>
    <mergeCell ref="A5:G6"/>
    <mergeCell ref="A2:G2"/>
  </mergeCells>
  <hyperlinks>
    <hyperlink ref="A5" r:id="rId1" display="http://fin.otchet-24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</cp:lastModifiedBy>
  <dcterms:created xsi:type="dcterms:W3CDTF">2019-12-11T16:13:03Z</dcterms:created>
  <dcterms:modified xsi:type="dcterms:W3CDTF">2022-07-27T19:17:53Z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